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. Lisez-moi" sheetId="1" state="visible" r:id="rId1"/>
    <sheet xmlns:r="http://schemas.openxmlformats.org/officeDocument/2006/relationships" name="1. Hypotheses" sheetId="2" state="visible" r:id="rId2"/>
    <sheet xmlns:r="http://schemas.openxmlformats.org/officeDocument/2006/relationships" name="2. L annexe B" sheetId="3" state="visible" r:id="rId3"/>
    <sheet xmlns:r="http://schemas.openxmlformats.org/officeDocument/2006/relationships" name="3. Les deux ponts" sheetId="4" state="visible" r:id="rId4"/>
    <sheet xmlns:r="http://schemas.openxmlformats.org/officeDocument/2006/relationships" name="4. Les classes de parts" sheetId="5" state="visible" r:id="rId5"/>
    <sheet xmlns:r="http://schemas.openxmlformats.org/officeDocument/2006/relationships" name="5. Control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00"/>
    <numFmt numFmtId="166" formatCode="0.0"/>
    <numFmt numFmtId="167" formatCode="0.0000"/>
  </numFmts>
  <fonts count="6">
    <font>
      <name val="Calibri"/>
      <family val="2"/>
      <color theme="1"/>
      <sz val="11"/>
      <scheme val="minor"/>
    </font>
    <font>
      <b val="1"/>
      <color rgb="001F3864"/>
      <sz val="13"/>
    </font>
    <font>
      <b val="1"/>
    </font>
    <font>
      <b val="1"/>
      <color rgb="001F4E79"/>
    </font>
    <font>
      <b val="1"/>
      <color rgb="00FFFFFF"/>
    </font>
    <font>
      <color rgb="001E7145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thin">
        <color rgb="00BFBFBF"/>
      </bottom>
    </border>
    <border>
      <top style="thin">
        <color rgb="001F3864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1" pivotButton="0" quotePrefix="0" xfId="0"/>
    <xf numFmtId="0" fontId="3" fillId="3" borderId="1" pivotButton="0" quotePrefix="0" xfId="0"/>
    <xf numFmtId="10" fontId="3" fillId="2" borderId="1" pivotButton="0" quotePrefix="0" xfId="0"/>
    <xf numFmtId="10" fontId="3" fillId="3" borderId="1" pivotButton="0" quotePrefix="0" xfId="0"/>
    <xf numFmtId="0" fontId="4" fillId="4" borderId="0" applyAlignment="1" pivotButton="0" quotePrefix="0" xfId="0">
      <alignment horizontal="center" wrapText="1"/>
    </xf>
    <xf numFmtId="2" fontId="0" fillId="0" borderId="1" pivotButton="0" quotePrefix="0" xfId="0"/>
    <xf numFmtId="0" fontId="2" fillId="0" borderId="1" pivotButton="0" quotePrefix="0" xfId="0"/>
    <xf numFmtId="2" fontId="2" fillId="0" borderId="2" pivotButton="0" quotePrefix="0" xfId="0"/>
    <xf numFmtId="164" fontId="0" fillId="0" borderId="1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Le pont de la NAV, chiffré</t>
        </is>
      </c>
    </row>
    <row r="2">
      <c r="A2" t="inlineStr">
        <is>
          <t>Compagnon de l'annexe G de « Le métier de Fund Controller immobilier ».</t>
        </is>
      </c>
    </row>
    <row r="3">
      <c r="A3" t="inlineStr"/>
    </row>
    <row r="4">
      <c r="A4" s="2" t="inlineStr">
        <is>
          <t>Ce que le livre ne montre pas</t>
        </is>
      </c>
    </row>
    <row r="5">
      <c r="A5" t="inlineStr">
        <is>
          <t>Le chapitre 3 écrit que votre responsabilité « est donc totale sur ce calcul », et qu'« une erreur</t>
        </is>
      </c>
    </row>
    <row r="6">
      <c r="A6" t="inlineStr">
        <is>
          <t>sur la NAV signifie qu'un investisseur a payé trop cher ou a été mal remboursé ». Puis :</t>
        </is>
      </c>
    </row>
    <row r="7">
      <c r="A7" t="inlineStr">
        <is>
          <t>· son annexe B, « Modèle de Calcul de NAV », donne les lignes A à I, le GAV, la NAV et le prix de</t>
        </is>
      </c>
    </row>
    <row r="8">
      <c r="A8" t="inlineStr">
        <is>
          <t xml:space="preserve">  part — et pas un seul montant. C'est un formulaire, pas un calcul.</t>
        </is>
      </c>
    </row>
    <row r="9">
      <c r="A9" t="inlineStr">
        <is>
          <t>· son paragraphe 3.3 annonce un « Bridge » entre la NAV comptable et la NAV INREV, puis donne</t>
        </is>
      </c>
    </row>
    <row r="10">
      <c r="A10" t="inlineStr">
        <is>
          <t xml:space="preserve">  quatre ajustements dont la colonne « Impact NAV » ne contient que des signes.</t>
        </is>
      </c>
    </row>
    <row r="11">
      <c r="A11" t="inlineStr">
        <is>
          <t>· son paragraphe 3.4 dit qu'avec plusieurs classes de parts « vous devez allouer la NAV globale</t>
        </is>
      </c>
    </row>
    <row r="12">
      <c r="A12" t="inlineStr">
        <is>
          <t xml:space="preserve">  à chaque classe avant de diviser ». L'allocation n'est jamais faite.</t>
        </is>
      </c>
    </row>
    <row r="13">
      <c r="A13" t="inlineStr"/>
    </row>
    <row r="14">
      <c r="A14" t="inlineStr">
        <is>
          <t>Ce classeur remplit le formulaire sur un fonds cohérent avec les chiffres imprimés ailleurs dans</t>
        </is>
      </c>
    </row>
    <row r="15">
      <c r="A15" t="inlineStr">
        <is>
          <t>le livre — portefeuille 150 M€, LTV 50%, dette 75 M€ à 1% quand le marché est à 4% — puis</t>
        </is>
      </c>
    </row>
    <row r="16">
      <c r="A16" t="inlineStr">
        <is>
          <t>construit les deux ponts et alloue la NAV entre deux classes.</t>
        </is>
      </c>
    </row>
    <row r="17">
      <c r="A17" t="inlineStr"/>
    </row>
    <row r="18">
      <c r="A18" s="2" t="inlineStr">
        <is>
          <t>Les cinq feuilles</t>
        </is>
      </c>
    </row>
    <row r="19">
      <c r="A19" t="inlineStr">
        <is>
          <t>1. Hypothèses — tout ce que vous pouvez changer. Rien n'est saisi ailleurs.</t>
        </is>
      </c>
    </row>
    <row r="20">
      <c r="A20" t="inlineStr">
        <is>
          <t>2. L'annexe B — le formulaire du livre rempli, puis corrigé de la ligne qu'il oublie.</t>
        </is>
      </c>
    </row>
    <row r="21">
      <c r="A21" t="inlineStr">
        <is>
          <t>3. Les deux ponts — comptable vers IFRS, puis IFRS vers INREV, et l'écart de prix de part.</t>
        </is>
      </c>
    </row>
    <row r="22">
      <c r="A22" t="inlineStr">
        <is>
          <t>4. Les classes de parts — l'allocation du § 3.4, et la vitesse à laquelle les prix divergent.</t>
        </is>
      </c>
    </row>
    <row r="23">
      <c r="A23" t="inlineStr">
        <is>
          <t>5. Contrôles — dont huit reproduisent un chiffre imprimé dans le livre.</t>
        </is>
      </c>
    </row>
    <row r="24">
      <c r="A24" t="inlineStr"/>
    </row>
    <row r="25">
      <c r="A25" s="2" t="inlineStr">
        <is>
          <t>Conventions</t>
        </is>
      </c>
    </row>
    <row r="26">
      <c r="A26" t="inlineStr">
        <is>
          <t>Le texte bleu sur fond bleu pâle est une saisie. Le noir est une formule. Le fond jaune marque</t>
        </is>
      </c>
    </row>
    <row r="27">
      <c r="A27" t="inlineStr">
        <is>
          <t>l'hypothèse qui porte la réponse.</t>
        </is>
      </c>
    </row>
    <row r="28">
      <c r="A28" t="inlineStr"/>
    </row>
    <row r="29">
      <c r="A29" s="2" t="inlineStr">
        <is>
          <t>Avertissement</t>
        </is>
      </c>
    </row>
    <row r="30">
      <c r="A30" t="inlineStr">
        <is>
          <t>Montants en millions d'euros, prix de part en euros. Le fonds est volontairement simple : il sert</t>
        </is>
      </c>
    </row>
    <row r="31">
      <c r="A31" t="inlineStr">
        <is>
          <t>à montrer une mécanique, pas à représenter un fonds réel.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60" customWidth="1" min="3" max="3"/>
  </cols>
  <sheetData>
    <row r="1">
      <c r="A1" s="1" t="inlineStr">
        <is>
          <t>Hypothèses</t>
        </is>
      </c>
    </row>
    <row r="3">
      <c r="A3" s="2" t="inlineStr">
        <is>
          <t>Le portefeuille</t>
        </is>
      </c>
    </row>
    <row r="4">
      <c r="A4" s="3" t="inlineStr">
        <is>
          <t>Coût historique des immeubles (M€)</t>
        </is>
      </c>
      <c r="B4" s="4" t="n">
        <v>125</v>
      </c>
      <c r="C4" s="3" t="inlineStr"/>
    </row>
    <row r="5">
      <c r="A5" s="3" t="inlineStr">
        <is>
          <t>Juste valeur des immeubles (M€)</t>
        </is>
      </c>
      <c r="B5" s="5" t="n">
        <v>150</v>
      </c>
      <c r="C5" s="3" t="inlineStr">
        <is>
          <t>Table de scénarios de l'annexe D. 150 / 125 = 1.20, le rapport imprimé au § 3.1</t>
        </is>
      </c>
    </row>
    <row r="6">
      <c r="A6" s="3" t="inlineStr">
        <is>
          <t>Trésorerie (M€)</t>
        </is>
      </c>
      <c r="B6" s="4" t="n">
        <v>8.5</v>
      </c>
      <c r="C6" s="3" t="inlineStr"/>
    </row>
    <row r="7">
      <c r="A7" s="3" t="inlineStr">
        <is>
          <t>Créances (M€)</t>
        </is>
      </c>
      <c r="B7" s="4" t="n">
        <v>2.4</v>
      </c>
      <c r="C7" s="3" t="inlineStr"/>
    </row>
    <row r="8">
      <c r="A8" s="3" t="inlineStr">
        <is>
          <t>Autres actifs (M€)</t>
        </is>
      </c>
      <c r="B8" s="4" t="n">
        <v>1.1</v>
      </c>
      <c r="C8" s="3" t="inlineStr"/>
    </row>
    <row r="10">
      <c r="A10" s="2" t="inlineStr">
        <is>
          <t>Le passif</t>
        </is>
      </c>
    </row>
    <row r="11">
      <c r="A11" s="3" t="inlineStr">
        <is>
          <t>Dette bancaire, nominal (M€)</t>
        </is>
      </c>
      <c r="B11" s="4" t="n">
        <v>75</v>
      </c>
      <c r="C11" s="3" t="inlineStr">
        <is>
          <t>LTV 50% sur 150 : la ligne de base de l'annexe D</t>
        </is>
      </c>
    </row>
    <row r="12">
      <c r="A12" s="3" t="inlineStr">
        <is>
          <t>Dettes fournisseurs (M€)</t>
        </is>
      </c>
      <c r="B12" s="4" t="n">
        <v>3.2</v>
      </c>
      <c r="C12" s="3" t="inlineStr"/>
    </row>
    <row r="13">
      <c r="A13" s="3" t="inlineStr">
        <is>
          <t>Dettes fiscales et sociales (M€)</t>
        </is>
      </c>
      <c r="B13" s="4" t="n">
        <v>1.6</v>
      </c>
      <c r="C13" s="3" t="inlineStr">
        <is>
          <t>Impôt COURANT. Pas l'impôt différé — voir feuille 2</t>
        </is>
      </c>
    </row>
    <row r="14">
      <c r="A14" s="3" t="inlineStr">
        <is>
          <t>Autres passifs (M€)</t>
        </is>
      </c>
      <c r="B14" s="4" t="n">
        <v>2.2</v>
      </c>
      <c r="C14" s="3" t="inlineStr"/>
    </row>
    <row r="16">
      <c r="A16" s="2" t="inlineStr">
        <is>
          <t>Les paramètres des ajustements</t>
        </is>
      </c>
    </row>
    <row r="17">
      <c r="A17" s="3" t="inlineStr">
        <is>
          <t>Frais d'établissement (M€)</t>
        </is>
      </c>
      <c r="B17" s="4" t="n">
        <v>2.5</v>
      </c>
      <c r="C17" s="3" t="inlineStr"/>
    </row>
    <row r="18">
      <c r="A18" s="3" t="inlineStr">
        <is>
          <t>Durée d'amortissement INREV (ans)</t>
        </is>
      </c>
      <c r="B18" s="4" t="n">
        <v>5</v>
      </c>
      <c r="C18" s="3" t="inlineStr"/>
    </row>
    <row r="19">
      <c r="A19" s="3" t="inlineStr">
        <is>
          <t>Années écoulées</t>
        </is>
      </c>
      <c r="B19" s="4" t="n">
        <v>2</v>
      </c>
      <c r="C19" s="3" t="inlineStr"/>
    </row>
    <row r="20">
      <c r="A20" s="3" t="inlineStr">
        <is>
          <t>Taux d'impôt sur les sociétés</t>
        </is>
      </c>
      <c r="B20" s="6" t="n">
        <v>0.25</v>
      </c>
      <c r="C20" s="3" t="inlineStr"/>
    </row>
    <row r="21">
      <c r="A21" s="3" t="inlineStr">
        <is>
          <t>Probabilité de sortie en share deal</t>
        </is>
      </c>
      <c r="B21" s="7" t="n">
        <v>0.6</v>
      </c>
      <c r="C21" s="3" t="inlineStr"/>
    </row>
    <row r="22">
      <c r="A22" s="3" t="inlineStr">
        <is>
          <t>Part de l'impôt évitée en share deal</t>
        </is>
      </c>
      <c r="B22" s="6" t="n">
        <v>0.5</v>
      </c>
      <c r="C22" s="3" t="inlineStr"/>
    </row>
    <row r="23">
      <c r="A23" s="3" t="inlineStr">
        <is>
          <t>Coupon de la dette</t>
        </is>
      </c>
      <c r="B23" s="6" t="n">
        <v>0.01</v>
      </c>
      <c r="C23" s="3" t="inlineStr">
        <is>
          <t>« un emprunt à taux fixe très bas (1%) », § 3.3</t>
        </is>
      </c>
    </row>
    <row r="24">
      <c r="A24" s="3" t="inlineStr">
        <is>
          <t>Taux de marché</t>
        </is>
      </c>
      <c r="B24" s="6" t="n">
        <v>0.04</v>
      </c>
      <c r="C24" s="3" t="inlineStr">
        <is>
          <t>Le yield de base de l'annexe D</t>
        </is>
      </c>
    </row>
    <row r="25">
      <c r="A25" s="3" t="inlineStr">
        <is>
          <t>Années restantes sur la dette</t>
        </is>
      </c>
      <c r="B25" s="4" t="n">
        <v>4</v>
      </c>
      <c r="C25" s="3" t="inlineStr"/>
    </row>
    <row r="27">
      <c r="A27" s="2" t="inlineStr">
        <is>
          <t>Les parts</t>
        </is>
      </c>
    </row>
    <row r="28">
      <c r="A28" s="3" t="inlineStr">
        <is>
          <t>Parts classe A, institutionnelle (millions)</t>
        </is>
      </c>
      <c r="B28" s="4" t="n">
        <v>0.7</v>
      </c>
      <c r="C28" s="3" t="inlineStr"/>
    </row>
    <row r="29">
      <c r="A29" s="3" t="inlineStr">
        <is>
          <t>Frais de gestion classe A</t>
        </is>
      </c>
      <c r="B29" s="6" t="n">
        <v>0.006</v>
      </c>
      <c r="C29" s="3" t="inlineStr"/>
    </row>
    <row r="30">
      <c r="A30" s="3" t="inlineStr">
        <is>
          <t>Parts classe B, retail (millions)</t>
        </is>
      </c>
      <c r="B30" s="4" t="n">
        <v>0.3</v>
      </c>
      <c r="C30" s="3" t="inlineStr"/>
    </row>
    <row r="31">
      <c r="A31" s="3" t="inlineStr">
        <is>
          <t>Frais de gestion classe B</t>
        </is>
      </c>
      <c r="B31" s="6" t="n">
        <v>0.012</v>
      </c>
      <c r="C31" s="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60" customWidth="1" min="3" max="3"/>
  </cols>
  <sheetData>
    <row r="1">
      <c r="A1" s="1" t="inlineStr">
        <is>
          <t>L'annexe B du livre, remplie</t>
        </is>
      </c>
    </row>
    <row r="3">
      <c r="A3" t="inlineStr">
        <is>
          <t>Les lignes sont celles du livre, dans son ordre. Seuls les montants sont ajoutés.</t>
        </is>
      </c>
    </row>
    <row r="5">
      <c r="A5" s="8" t="inlineStr">
        <is>
          <t>Ligne</t>
        </is>
      </c>
      <c r="B5" s="8" t="inlineStr">
        <is>
          <t>M€</t>
        </is>
      </c>
      <c r="C5" s="8" t="inlineStr">
        <is>
          <t>Ce que dit le livre</t>
        </is>
      </c>
    </row>
    <row r="6">
      <c r="A6" s="3" t="inlineStr">
        <is>
          <t>A  Valeur des immeubles (juste valeur)</t>
        </is>
      </c>
      <c r="B6" s="9">
        <f>'1. Hypotheses'!$B$5</f>
        <v/>
      </c>
      <c r="C6" s="3" t="inlineStr">
        <is>
          <t>Issue du rapport d'expertise trimestriel</t>
        </is>
      </c>
    </row>
    <row r="7">
      <c r="A7" s="3" t="inlineStr">
        <is>
          <t>B  (+) Trésorerie</t>
        </is>
      </c>
      <c r="B7" s="9">
        <f>'1. Hypotheses'!$B$6</f>
        <v/>
      </c>
      <c r="C7" s="3" t="inlineStr">
        <is>
          <t>Solde des comptes bancaires</t>
        </is>
      </c>
    </row>
    <row r="8">
      <c r="A8" s="3" t="inlineStr">
        <is>
          <t>C  (+) Créances</t>
        </is>
      </c>
      <c r="B8" s="9">
        <f>'1. Hypotheses'!$B$7</f>
        <v/>
      </c>
      <c r="C8" s="3" t="inlineStr">
        <is>
          <t>Loyers facturés non encaissés</t>
        </is>
      </c>
    </row>
    <row r="9">
      <c r="A9" s="3" t="inlineStr">
        <is>
          <t>D  (+) Autres actifs</t>
        </is>
      </c>
      <c r="B9" s="9">
        <f>'1. Hypotheses'!$B$8</f>
        <v/>
      </c>
      <c r="C9" s="3" t="inlineStr">
        <is>
          <t>Charges constatées d'avance, acomptes</t>
        </is>
      </c>
    </row>
    <row r="10">
      <c r="A10" s="10">
        <f>  GROSS ASSET VALUE</f>
        <v/>
      </c>
      <c r="B10" s="11">
        <f>SUM($B$6:$B$9)</f>
        <v/>
      </c>
      <c r="C10" s="3" t="inlineStr">
        <is>
          <t>A+B+C+D</t>
        </is>
      </c>
    </row>
    <row r="11">
      <c r="A11" s="3" t="inlineStr">
        <is>
          <t>E  (−) Dette bancaire, nominal</t>
        </is>
      </c>
      <c r="B11" s="9">
        <f>'1. Hypotheses'!$B$11</f>
        <v/>
      </c>
      <c r="C11" s="3" t="inlineStr">
        <is>
          <t>Capital restant dû</t>
        </is>
      </c>
    </row>
    <row r="12">
      <c r="A12" s="3" t="inlineStr">
        <is>
          <t>F  (−) Dettes fournisseurs</t>
        </is>
      </c>
      <c r="B12" s="9">
        <f>'1. Hypotheses'!$B$12</f>
        <v/>
      </c>
      <c r="C12" s="3" t="inlineStr">
        <is>
          <t>Factures reçues non payées, capex dus</t>
        </is>
      </c>
    </row>
    <row r="13">
      <c r="A13" s="3" t="inlineStr">
        <is>
          <t>G  (−) Dettes fiscales et sociales</t>
        </is>
      </c>
      <c r="B13" s="9">
        <f>'1. Hypotheses'!$B$13</f>
        <v/>
      </c>
      <c r="C13" s="3" t="inlineStr">
        <is>
          <t>TVA, impôt sur les sociétés provisionné</t>
        </is>
      </c>
    </row>
    <row r="14">
      <c r="A14" s="3" t="inlineStr">
        <is>
          <t>H  (−) Autres passifs</t>
        </is>
      </c>
      <c r="B14" s="9">
        <f>'1. Hypotheses'!$B$14</f>
        <v/>
      </c>
      <c r="C14" s="3" t="inlineStr">
        <is>
          <t>Provisions pour risques, charges à payer</t>
        </is>
      </c>
    </row>
    <row r="15">
      <c r="A15" s="10">
        <f>  NET ASSET VALUE, formulaire du livre</f>
        <v/>
      </c>
      <c r="B15" s="11">
        <f>$B$10-SUM($B$11:$B$14)</f>
        <v/>
      </c>
      <c r="C15" s="3" t="inlineStr">
        <is>
          <t>GAV − (E+F+G+H)</t>
        </is>
      </c>
    </row>
    <row r="16">
      <c r="A16" s="3" t="inlineStr">
        <is>
          <t>I  (/) Nombre de parts (millions)</t>
        </is>
      </c>
      <c r="B16" s="9">
        <f>'1. Hypotheses'!$B$28+'1. Hypotheses'!$B$30</f>
        <v/>
      </c>
      <c r="C16" s="3" t="inlineStr"/>
    </row>
    <row r="17">
      <c r="A17" s="10">
        <f>  PRIX DE PART, formulaire du livre (€)</f>
        <v/>
      </c>
      <c r="B17" s="11">
        <f>$B$15/$B$16</f>
        <v/>
      </c>
      <c r="C17" s="3" t="inlineStr"/>
    </row>
    <row r="19">
      <c r="A19" s="2" t="inlineStr">
        <is>
          <t>⚠ La ligne que le formulaire n'a pas</t>
        </is>
      </c>
    </row>
    <row r="20">
      <c r="A20" t="inlineStr">
        <is>
          <t>La ligne G est l'impôt COURANT — « TVA à payer, impôts sur les sociétés provisionnés ». L'impôt DIFFÉRÉ sur la plus-value latente n'a aucune ligne, alors que la table du § 3.3 en fait un de ses quatre ajustements majeurs.</t>
        </is>
      </c>
    </row>
    <row r="22">
      <c r="A22" s="3" t="inlineStr">
        <is>
          <t>Plus-value latente (M€)</t>
        </is>
      </c>
      <c r="B22" s="9">
        <f>'1. Hypotheses'!$B$5-'1. Hypotheses'!$B$4</f>
        <v/>
      </c>
      <c r="C22" s="3" t="inlineStr"/>
    </row>
    <row r="23">
      <c r="A23" s="3" t="inlineStr">
        <is>
          <t>Impôt différé, taux plein (M€)</t>
        </is>
      </c>
      <c r="B23" s="9">
        <f>'1. Hypotheses'!$B$20*$B$22</f>
        <v/>
      </c>
      <c r="C23" s="3" t="inlineStr"/>
    </row>
    <row r="24">
      <c r="A24" s="10" t="inlineStr">
        <is>
          <t>NAV corrigée (M€)</t>
        </is>
      </c>
      <c r="B24" s="11">
        <f>$B$15-$B$23</f>
        <v/>
      </c>
      <c r="C24" s="3" t="inlineStr"/>
    </row>
    <row r="25">
      <c r="A25" s="10" t="inlineStr">
        <is>
          <t>Prix de part corrigé (€)</t>
        </is>
      </c>
      <c r="B25" s="11">
        <f>$B$24/$B$16</f>
        <v/>
      </c>
      <c r="C25" s="3" t="inlineStr"/>
    </row>
    <row r="26">
      <c r="A26" s="3" t="inlineStr">
        <is>
          <t>Écart de prix de part (€)</t>
        </is>
      </c>
      <c r="B26" s="9">
        <f>$B$17-$B$25</f>
        <v/>
      </c>
      <c r="C26" s="3" t="inlineStr">
        <is>
          <t>Ce que coûte la ligne manquante, par part</t>
        </is>
      </c>
    </row>
    <row r="27">
      <c r="A27" s="3" t="inlineStr">
        <is>
          <t>soit, en part de la NAV</t>
        </is>
      </c>
      <c r="B27" s="12">
        <f>$B$23/$B$24</f>
        <v/>
      </c>
      <c r="C27" s="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  <col width="58" customWidth="1" min="3" max="3"/>
  </cols>
  <sheetData>
    <row r="1">
      <c r="A1" s="1" t="inlineStr">
        <is>
          <t>Les deux ponts que le livre n'en fait qu'un</t>
        </is>
      </c>
    </row>
    <row r="3">
      <c r="A3" t="inlineStr">
        <is>
          <t>La table du § 3.3 s'intitule « De la NAV IFRS à la NAV INREV » mais son premier ajustement, la revalorisation des immeubles, appartient au pont PRÉCÉDENT : sous IFRS en juste valeur, l'immeuble est déjà à sa valeur de marché.</t>
        </is>
      </c>
    </row>
    <row r="5">
      <c r="A5" s="2" t="inlineStr">
        <is>
          <t>Pont 1 — du comptable (coût historique) vers l'IFRS</t>
        </is>
      </c>
    </row>
    <row r="6">
      <c r="A6" s="3" t="inlineStr">
        <is>
          <t>NAV comptable, coût historique (M€)</t>
        </is>
      </c>
      <c r="B6" s="9">
        <f>('1. Hypotheses'!$B$4+'1. Hypotheses'!$B$6+'1. Hypotheses'!$B$7+'1. Hypotheses'!$B$8)-('1. Hypotheses'!$B$11+'1. Hypotheses'!$B$12+'1. Hypotheses'!$B$13+'1. Hypotheses'!$B$14)+'1. Hypotheses'!$B$17*('1. Hypotheses'!$B$18-'1. Hypotheses'!$B$19)/'1. Hypotheses'!$B$18</f>
        <v/>
      </c>
      <c r="C6" s="3" t="inlineStr">
        <is>
          <t>Le local GAAP immobilise les frais d'établissement</t>
        </is>
      </c>
    </row>
    <row r="7">
      <c r="A7" s="3" t="inlineStr">
        <is>
          <t>(+) Revalorisation à la juste valeur</t>
        </is>
      </c>
      <c r="B7" s="9">
        <f>'1. Hypotheses'!$B$5-'1. Hypotheses'!$B$4</f>
        <v/>
      </c>
      <c r="C7" s="3" t="inlineStr">
        <is>
          <t>Le 1er ajustement de la table du § 3.3 — il est ICI</t>
        </is>
      </c>
    </row>
    <row r="8">
      <c r="A8" s="3" t="inlineStr">
        <is>
          <t>(−) Impôt différé sur la plus-value latente</t>
        </is>
      </c>
      <c r="B8" s="9">
        <f>-'1. Hypotheses'!$B$20*('1. Hypotheses'!$B$5-'1. Hypotheses'!$B$4)</f>
        <v/>
      </c>
      <c r="C8" s="3" t="inlineStr"/>
    </row>
    <row r="9">
      <c r="A9" s="3" t="inlineStr">
        <is>
          <t>(−) Frais d'établissement passés en charge</t>
        </is>
      </c>
      <c r="B9" s="9">
        <f>-'1. Hypotheses'!$B$17*('1. Hypotheses'!$B$18-'1. Hypotheses'!$B$19)/'1. Hypotheses'!$B$18</f>
        <v/>
      </c>
      <c r="C9" s="3" t="inlineStr">
        <is>
          <t>L'IFRS les passe en charge immédiatement</t>
        </is>
      </c>
    </row>
    <row r="10">
      <c r="A10" s="10">
        <f> NAV IFRS (M€)</f>
        <v/>
      </c>
      <c r="B10" s="11">
        <f>$B$6+$B$7+$B$8+$B$9</f>
        <v/>
      </c>
      <c r="C10" s="3" t="inlineStr"/>
    </row>
    <row r="12">
      <c r="A12" s="2" t="inlineStr">
        <is>
          <t>Pont 2 — de l'IFRS vers l'INREV</t>
        </is>
      </c>
    </row>
    <row r="13">
      <c r="A13" s="3" t="inlineStr">
        <is>
          <t>(+) Frais d'établissement ré-immobilisés</t>
        </is>
      </c>
      <c r="B13" s="9">
        <f>'1. Hypotheses'!$B$17*('1. Hypotheses'!$B$18-'1. Hypotheses'!$B$19)/'1. Hypotheses'!$B$18</f>
        <v/>
      </c>
      <c r="C13" s="3" t="inlineStr">
        <is>
          <t>INREV les étale sur la durée du fonds</t>
        </is>
      </c>
    </row>
    <row r="14">
      <c r="A14" s="3" t="inlineStr">
        <is>
          <t>(+) Impôt différé ramené au taux effectif</t>
        </is>
      </c>
      <c r="B14" s="9">
        <f>'1. Hypotheses'!$B$20*('1. Hypotheses'!$B$5-'1. Hypotheses'!$B$4)-'1. Hypotheses'!$B$20*(1-'1. Hypotheses'!$B$21*'1. Hypotheses'!$B$22)*('1. Hypotheses'!$B$5-'1. Hypotheses'!$B$4)</f>
        <v/>
      </c>
      <c r="C14" s="3" t="inlineStr">
        <is>
          <t>INREV retient l'impôt réellement attendu à la sortie</t>
        </is>
      </c>
    </row>
    <row r="15">
      <c r="A15" s="3" t="inlineStr">
        <is>
          <t>Juste valeur de la dette (M€)</t>
        </is>
      </c>
      <c r="B15" s="9">
        <f>'1. Hypotheses'!$B$23*'1. Hypotheses'!$B$11*(1-(1+'1. Hypotheses'!$B$24)^-'1. Hypotheses'!$B$25)/'1. Hypotheses'!$B$24+'1. Hypotheses'!$B$11/(1+'1. Hypotheses'!$B$24)^'1. Hypotheses'!$B$25</f>
        <v/>
      </c>
      <c r="C15" s="3" t="inlineStr">
        <is>
          <t>Valeur actuelle des flux au taux de marché</t>
        </is>
      </c>
    </row>
    <row r="16">
      <c r="A16" s="3" t="inlineStr">
        <is>
          <t>(+) Dette ramenée à sa juste valeur</t>
        </is>
      </c>
      <c r="B16" s="9">
        <f>'1. Hypotheses'!$B$11-$B$15</f>
        <v/>
      </c>
      <c r="C16" s="3" t="inlineStr">
        <is>
          <t>Emprunter à 1% quand le marché est à 4% a une valeur</t>
        </is>
      </c>
    </row>
    <row r="17">
      <c r="A17" s="10">
        <f> NAV INREV (M€)</f>
        <v/>
      </c>
      <c r="B17" s="11">
        <f>$B$10+$B$13+$B$14+$B$16</f>
        <v/>
      </c>
      <c r="C17" s="3" t="inlineStr"/>
    </row>
    <row r="19">
      <c r="A19" s="2" t="inlineStr">
        <is>
          <t>Trois NAV pour le même fonds, le même jour</t>
        </is>
      </c>
    </row>
    <row r="20">
      <c r="A20" s="3" t="inlineStr">
        <is>
          <t>Prix de part, NAV comptable (€)</t>
        </is>
      </c>
      <c r="B20" s="9">
        <f>$B$6/'2. L annexe B'!$B$16</f>
        <v/>
      </c>
      <c r="C20" s="3" t="inlineStr"/>
    </row>
    <row r="21">
      <c r="A21" s="3" t="inlineStr">
        <is>
          <t>Prix de part, NAV IFRS (€)</t>
        </is>
      </c>
      <c r="B21" s="9">
        <f>$B$10/'2. L annexe B'!$B$16</f>
        <v/>
      </c>
      <c r="C21" s="3" t="inlineStr"/>
    </row>
    <row r="22">
      <c r="A22" s="3" t="inlineStr">
        <is>
          <t>Prix de part, NAV INREV (€)</t>
        </is>
      </c>
      <c r="B22" s="9">
        <f>$B$17/'2. L annexe B'!$B$16</f>
        <v/>
      </c>
      <c r="C22" s="3" t="inlineStr"/>
    </row>
    <row r="23">
      <c r="A23" s="3" t="inlineStr">
        <is>
          <t>Écart INREV / IFRS (€ par part)</t>
        </is>
      </c>
      <c r="B23" s="9">
        <f>$B$22-$B$21</f>
        <v/>
      </c>
      <c r="C23" s="3" t="inlineStr"/>
    </row>
    <row r="24">
      <c r="A24" s="3" t="inlineStr">
        <is>
          <t>soit</t>
        </is>
      </c>
      <c r="B24" s="12">
        <f>$B$22/$B$21-1</f>
        <v/>
      </c>
      <c r="C24" s="3" t="inlineStr">
        <is>
          <t>Sur quel prix l'investisseur souscrit-il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20" customWidth="1" min="6" max="6"/>
  </cols>
  <sheetData>
    <row r="1">
      <c r="A1" s="1" t="inlineStr">
        <is>
          <t>L'allocation du § 3.4</t>
        </is>
      </c>
    </row>
    <row r="3">
      <c r="A3" t="inlineStr">
        <is>
          <t>« Si vous avez plusieurs classes, vous devez allouer la NAV globale à chaque classe avant de diviser par le nombre de parts. »</t>
        </is>
      </c>
    </row>
    <row r="5">
      <c r="A5" s="8" t="inlineStr">
        <is>
          <t>Année</t>
        </is>
      </c>
      <c r="B5" s="8" t="inlineStr">
        <is>
          <t>NAV classe A</t>
        </is>
      </c>
      <c r="C5" s="8" t="inlineStr">
        <is>
          <t>NAV classe B</t>
        </is>
      </c>
      <c r="D5" s="8" t="inlineStr">
        <is>
          <t>Prix A (€)</t>
        </is>
      </c>
      <c r="E5" s="8" t="inlineStr">
        <is>
          <t>Prix B (€)</t>
        </is>
      </c>
      <c r="F5" s="8" t="inlineStr">
        <is>
          <t>Écart (€)</t>
        </is>
      </c>
    </row>
    <row r="6">
      <c r="A6" t="n">
        <v>0</v>
      </c>
      <c r="B6" s="13">
        <f>'3. Les deux ponts'!$B$17*'1. Hypotheses'!$B$28/('1. Hypotheses'!$B$28+'1. Hypotheses'!$B$30)*(1-'1. Hypotheses'!$B$29)^A6</f>
        <v/>
      </c>
      <c r="C6" s="13">
        <f>'3. Les deux ponts'!$B$17*'1. Hypotheses'!$B$30/('1. Hypotheses'!$B$28+'1. Hypotheses'!$B$30)*(1-'1. Hypotheses'!$B$31)^A6</f>
        <v/>
      </c>
      <c r="D6" s="13">
        <f>B6/'1. Hypotheses'!$B$28</f>
        <v/>
      </c>
      <c r="E6" s="13">
        <f>C6/'1. Hypotheses'!$B$30</f>
        <v/>
      </c>
      <c r="F6" s="13">
        <f>D6-E6</f>
        <v/>
      </c>
    </row>
    <row r="7">
      <c r="A7" t="n">
        <v>1</v>
      </c>
      <c r="B7" s="13">
        <f>'3. Les deux ponts'!$B$17*'1. Hypotheses'!$B$28/('1. Hypotheses'!$B$28+'1. Hypotheses'!$B$30)*(1-'1. Hypotheses'!$B$29)^A7</f>
        <v/>
      </c>
      <c r="C7" s="13">
        <f>'3. Les deux ponts'!$B$17*'1. Hypotheses'!$B$30/('1. Hypotheses'!$B$28+'1. Hypotheses'!$B$30)*(1-'1. Hypotheses'!$B$31)^A7</f>
        <v/>
      </c>
      <c r="D7" s="13">
        <f>B7/'1. Hypotheses'!$B$28</f>
        <v/>
      </c>
      <c r="E7" s="13">
        <f>C7/'1. Hypotheses'!$B$30</f>
        <v/>
      </c>
      <c r="F7" s="13">
        <f>D7-E7</f>
        <v/>
      </c>
    </row>
    <row r="8">
      <c r="A8" t="n">
        <v>2</v>
      </c>
      <c r="B8" s="13">
        <f>'3. Les deux ponts'!$B$17*'1. Hypotheses'!$B$28/('1. Hypotheses'!$B$28+'1. Hypotheses'!$B$30)*(1-'1. Hypotheses'!$B$29)^A8</f>
        <v/>
      </c>
      <c r="C8" s="13">
        <f>'3. Les deux ponts'!$B$17*'1. Hypotheses'!$B$30/('1. Hypotheses'!$B$28+'1. Hypotheses'!$B$30)*(1-'1. Hypotheses'!$B$31)^A8</f>
        <v/>
      </c>
      <c r="D8" s="13">
        <f>B8/'1. Hypotheses'!$B$28</f>
        <v/>
      </c>
      <c r="E8" s="13">
        <f>C8/'1. Hypotheses'!$B$30</f>
        <v/>
      </c>
      <c r="F8" s="13">
        <f>D8-E8</f>
        <v/>
      </c>
    </row>
    <row r="9">
      <c r="A9" t="n">
        <v>3</v>
      </c>
      <c r="B9" s="13">
        <f>'3. Les deux ponts'!$B$17*'1. Hypotheses'!$B$28/('1. Hypotheses'!$B$28+'1. Hypotheses'!$B$30)*(1-'1. Hypotheses'!$B$29)^A9</f>
        <v/>
      </c>
      <c r="C9" s="13">
        <f>'3. Les deux ponts'!$B$17*'1. Hypotheses'!$B$30/('1. Hypotheses'!$B$28+'1. Hypotheses'!$B$30)*(1-'1. Hypotheses'!$B$31)^A9</f>
        <v/>
      </c>
      <c r="D9" s="13">
        <f>B9/'1. Hypotheses'!$B$28</f>
        <v/>
      </c>
      <c r="E9" s="13">
        <f>C9/'1. Hypotheses'!$B$30</f>
        <v/>
      </c>
      <c r="F9" s="13">
        <f>D9-E9</f>
        <v/>
      </c>
    </row>
    <row r="10">
      <c r="A10" t="n">
        <v>4</v>
      </c>
      <c r="B10" s="13">
        <f>'3. Les deux ponts'!$B$17*'1. Hypotheses'!$B$28/('1. Hypotheses'!$B$28+'1. Hypotheses'!$B$30)*(1-'1. Hypotheses'!$B$29)^A10</f>
        <v/>
      </c>
      <c r="C10" s="13">
        <f>'3. Les deux ponts'!$B$17*'1. Hypotheses'!$B$30/('1. Hypotheses'!$B$28+'1. Hypotheses'!$B$30)*(1-'1. Hypotheses'!$B$31)^A10</f>
        <v/>
      </c>
      <c r="D10" s="13">
        <f>B10/'1. Hypotheses'!$B$28</f>
        <v/>
      </c>
      <c r="E10" s="13">
        <f>C10/'1. Hypotheses'!$B$30</f>
        <v/>
      </c>
      <c r="F10" s="13">
        <f>D10-E10</f>
        <v/>
      </c>
    </row>
    <row r="11">
      <c r="A11" t="n">
        <v>5</v>
      </c>
      <c r="B11" s="13">
        <f>'3. Les deux ponts'!$B$17*'1. Hypotheses'!$B$28/('1. Hypotheses'!$B$28+'1. Hypotheses'!$B$30)*(1-'1. Hypotheses'!$B$29)^A11</f>
        <v/>
      </c>
      <c r="C11" s="13">
        <f>'3. Les deux ponts'!$B$17*'1. Hypotheses'!$B$30/('1. Hypotheses'!$B$28+'1. Hypotheses'!$B$30)*(1-'1. Hypotheses'!$B$31)^A11</f>
        <v/>
      </c>
      <c r="D11" s="13">
        <f>B11/'1. Hypotheses'!$B$28</f>
        <v/>
      </c>
      <c r="E11" s="13">
        <f>C11/'1. Hypotheses'!$B$30</f>
        <v/>
      </c>
      <c r="F11" s="13">
        <f>D11-E11</f>
        <v/>
      </c>
    </row>
    <row r="12">
      <c r="A12" t="n">
        <v>6</v>
      </c>
      <c r="B12" s="13">
        <f>'3. Les deux ponts'!$B$17*'1. Hypotheses'!$B$28/('1. Hypotheses'!$B$28+'1. Hypotheses'!$B$30)*(1-'1. Hypotheses'!$B$29)^A12</f>
        <v/>
      </c>
      <c r="C12" s="13">
        <f>'3. Les deux ponts'!$B$17*'1. Hypotheses'!$B$30/('1. Hypotheses'!$B$28+'1. Hypotheses'!$B$30)*(1-'1. Hypotheses'!$B$31)^A12</f>
        <v/>
      </c>
      <c r="D12" s="13">
        <f>B12/'1. Hypotheses'!$B$28</f>
        <v/>
      </c>
      <c r="E12" s="13">
        <f>C12/'1. Hypotheses'!$B$30</f>
        <v/>
      </c>
      <c r="F12" s="13">
        <f>D12-E12</f>
        <v/>
      </c>
    </row>
    <row r="13">
      <c r="A13" t="n">
        <v>7</v>
      </c>
      <c r="B13" s="13">
        <f>'3. Les deux ponts'!$B$17*'1. Hypotheses'!$B$28/('1. Hypotheses'!$B$28+'1. Hypotheses'!$B$30)*(1-'1. Hypotheses'!$B$29)^A13</f>
        <v/>
      </c>
      <c r="C13" s="13">
        <f>'3. Les deux ponts'!$B$17*'1. Hypotheses'!$B$30/('1. Hypotheses'!$B$28+'1. Hypotheses'!$B$30)*(1-'1. Hypotheses'!$B$31)^A13</f>
        <v/>
      </c>
      <c r="D13" s="13">
        <f>B13/'1. Hypotheses'!$B$28</f>
        <v/>
      </c>
      <c r="E13" s="13">
        <f>C13/'1. Hypotheses'!$B$30</f>
        <v/>
      </c>
      <c r="F13" s="13">
        <f>D13-E13</f>
        <v/>
      </c>
    </row>
    <row r="14">
      <c r="A14" t="n">
        <v>8</v>
      </c>
      <c r="B14" s="13">
        <f>'3. Les deux ponts'!$B$17*'1. Hypotheses'!$B$28/('1. Hypotheses'!$B$28+'1. Hypotheses'!$B$30)*(1-'1. Hypotheses'!$B$29)^A14</f>
        <v/>
      </c>
      <c r="C14" s="13">
        <f>'3. Les deux ponts'!$B$17*'1. Hypotheses'!$B$30/('1. Hypotheses'!$B$28+'1. Hypotheses'!$B$30)*(1-'1. Hypotheses'!$B$31)^A14</f>
        <v/>
      </c>
      <c r="D14" s="13">
        <f>B14/'1. Hypotheses'!$B$28</f>
        <v/>
      </c>
      <c r="E14" s="13">
        <f>C14/'1. Hypotheses'!$B$30</f>
        <v/>
      </c>
      <c r="F14" s="13">
        <f>D14-E14</f>
        <v/>
      </c>
    </row>
    <row r="15">
      <c r="A15" t="n">
        <v>9</v>
      </c>
      <c r="B15" s="13">
        <f>'3. Les deux ponts'!$B$17*'1. Hypotheses'!$B$28/('1. Hypotheses'!$B$28+'1. Hypotheses'!$B$30)*(1-'1. Hypotheses'!$B$29)^A15</f>
        <v/>
      </c>
      <c r="C15" s="13">
        <f>'3. Les deux ponts'!$B$17*'1. Hypotheses'!$B$30/('1. Hypotheses'!$B$28+'1. Hypotheses'!$B$30)*(1-'1. Hypotheses'!$B$31)^A15</f>
        <v/>
      </c>
      <c r="D15" s="13">
        <f>B15/'1. Hypotheses'!$B$28</f>
        <v/>
      </c>
      <c r="E15" s="13">
        <f>C15/'1. Hypotheses'!$B$30</f>
        <v/>
      </c>
      <c r="F15" s="13">
        <f>D15-E15</f>
        <v/>
      </c>
    </row>
    <row r="16">
      <c r="A16" t="n">
        <v>10</v>
      </c>
      <c r="B16" s="13">
        <f>'3. Les deux ponts'!$B$17*'1. Hypotheses'!$B$28/('1. Hypotheses'!$B$28+'1. Hypotheses'!$B$30)*(1-'1. Hypotheses'!$B$29)^A16</f>
        <v/>
      </c>
      <c r="C16" s="13">
        <f>'3. Les deux ponts'!$B$17*'1. Hypotheses'!$B$30/('1. Hypotheses'!$B$28+'1. Hypotheses'!$B$30)*(1-'1. Hypotheses'!$B$31)^A16</f>
        <v/>
      </c>
      <c r="D16" s="13">
        <f>B16/'1. Hypotheses'!$B$28</f>
        <v/>
      </c>
      <c r="E16" s="13">
        <f>C16/'1. Hypotheses'!$B$30</f>
        <v/>
      </c>
      <c r="F16" s="13">
        <f>D16-E16</f>
        <v/>
      </c>
    </row>
    <row r="18">
      <c r="A18" t="inlineStr">
        <is>
          <t>Années pour un écart de 5%</t>
        </is>
      </c>
      <c r="B18" s="14">
        <f>LOG(1/0.95)/LOG((1-'1. Hypotheses'!$B$29)/(1-'1. Hypotheses'!$B$31))</f>
        <v/>
      </c>
    </row>
    <row r="19">
      <c r="A19" t="inlineStr">
        <is>
          <t>Vie typique d'un fonds</t>
        </is>
      </c>
      <c r="B19" t="inlineStr">
        <is>
          <t>5 à 7 ans, § 7.3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8" customWidth="1" min="1" max="1"/>
    <col width="60" customWidth="1" min="2" max="2"/>
    <col width="14" customWidth="1" min="3" max="3"/>
    <col width="14" customWidth="1" min="4" max="4"/>
    <col width="12" customWidth="1" min="5" max="5"/>
  </cols>
  <sheetData>
    <row r="1">
      <c r="A1" s="1" t="inlineStr">
        <is>
          <t>Contrôles</t>
        </is>
      </c>
    </row>
    <row r="3">
      <c r="A3" t="inlineStr">
        <is>
          <t>Huit des quatorze reproduisent un chiffre imprimé dans le livre. Si l'un échoue, c'est le modèle qui a tort.</t>
        </is>
      </c>
    </row>
    <row r="5">
      <c r="A5" s="8" t="inlineStr">
        <is>
          <t>#</t>
        </is>
      </c>
      <c r="B5" s="8" t="inlineStr">
        <is>
          <t>Ce qui est testé</t>
        </is>
      </c>
      <c r="C5" s="8" t="inlineStr">
        <is>
          <t>Attendu</t>
        </is>
      </c>
      <c r="D5" s="8" t="inlineStr">
        <is>
          <t>Obtenu</t>
        </is>
      </c>
      <c r="E5" s="8" t="inlineStr">
        <is>
          <t>Verdict</t>
        </is>
      </c>
    </row>
    <row r="6">
      <c r="A6" t="n">
        <v>1</v>
      </c>
      <c r="B6" t="inlineStr">
        <is>
          <t>Annexe B — GAV = A+B+C+D</t>
        </is>
      </c>
      <c r="C6" s="15" t="n">
        <v>162</v>
      </c>
      <c r="D6" s="15">
        <f>'2. L annexe B'!$B$10</f>
        <v/>
      </c>
      <c r="E6" s="16">
        <f>IF(ABS(D6-C6)&lt;=1e-06,"PASS","FAIL")</f>
        <v/>
      </c>
    </row>
    <row r="7">
      <c r="A7" t="n">
        <v>2</v>
      </c>
      <c r="B7" t="inlineStr">
        <is>
          <t>Annexe B — NAV = GAV − (E+F+G+H)</t>
        </is>
      </c>
      <c r="C7" s="15" t="n">
        <v>80</v>
      </c>
      <c r="D7" s="15">
        <f>'2. L annexe B'!$B$15</f>
        <v/>
      </c>
      <c r="E7" s="16">
        <f>IF(ABS(D7-C7)&lt;=1e-06,"PASS","FAIL")</f>
        <v/>
      </c>
    </row>
    <row r="8">
      <c r="A8" t="n">
        <v>3</v>
      </c>
      <c r="B8" t="inlineStr">
        <is>
          <t>Annexe B — prix de part = NAV / parts</t>
        </is>
      </c>
      <c r="C8" s="15" t="n">
        <v>80</v>
      </c>
      <c r="D8" s="15">
        <f>'2. L annexe B'!$B$17</f>
        <v/>
      </c>
      <c r="E8" s="16">
        <f>IF(ABS(D8-C8)&lt;=1e-06,"PASS","FAIL")</f>
        <v/>
      </c>
    </row>
    <row r="9">
      <c r="A9" t="n">
        <v>4</v>
      </c>
      <c r="B9" t="inlineStr">
        <is>
          <t>§ 3.1 — un immeuble à 100 en vaut 120 : +20%</t>
        </is>
      </c>
      <c r="C9" s="15" t="n">
        <v>0.2</v>
      </c>
      <c r="D9" s="15">
        <f>'1. Hypotheses'!$B$5/'1. Hypotheses'!$B$4-1</f>
        <v/>
      </c>
      <c r="E9" s="16">
        <f>IF(ABS(D9-C9)&lt;=1e-09,"PASS","FAIL")</f>
        <v/>
      </c>
    </row>
    <row r="10">
      <c r="A10" t="n">
        <v>5</v>
      </c>
      <c r="B10" t="inlineStr">
        <is>
          <t>Annexe D — LTV de base 50%</t>
        </is>
      </c>
      <c r="C10" s="15" t="n">
        <v>0.5</v>
      </c>
      <c r="D10" s="15">
        <f>'1. Hypotheses'!$B$11/'1. Hypotheses'!$B$5</f>
        <v/>
      </c>
      <c r="E10" s="16">
        <f>IF(ABS(D10-C10)&lt;=1e-09,"PASS","FAIL")</f>
        <v/>
      </c>
    </row>
    <row r="11">
      <c r="A11" t="n">
        <v>6</v>
      </c>
      <c r="B11" t="inlineStr">
        <is>
          <t>Annexe D — le marché est au yield de base 4.00%</t>
        </is>
      </c>
      <c r="C11" s="15" t="n">
        <v>0.04</v>
      </c>
      <c r="D11" s="15">
        <f>'1. Hypotheses'!$B$24</f>
        <v/>
      </c>
      <c r="E11" s="16">
        <f>IF(ABS(D11-C11)&lt;=1e-09,"PASS","FAIL")</f>
        <v/>
      </c>
    </row>
    <row r="12">
      <c r="A12" t="n">
        <v>7</v>
      </c>
      <c r="B12" t="inlineStr">
        <is>
          <t>§ 3.3 — la dette porte un coupon de 1%</t>
        </is>
      </c>
      <c r="C12" s="15" t="n">
        <v>0.01</v>
      </c>
      <c r="D12" s="15">
        <f>'1. Hypotheses'!$B$23</f>
        <v/>
      </c>
      <c r="E12" s="16">
        <f>IF(ABS(D12-C12)&lt;=1e-09,"PASS","FAIL")</f>
        <v/>
      </c>
    </row>
    <row r="13">
      <c r="A13" t="n">
        <v>8</v>
      </c>
      <c r="B13" t="inlineStr">
        <is>
          <t>§ 3.5 — actifs −5% et dette à 50% : NAV −10%</t>
        </is>
      </c>
      <c r="C13" s="15" t="n">
        <v>-0.1</v>
      </c>
      <c r="D13" s="15">
        <f>('1. Hypotheses'!$B$5*0.95-'1. Hypotheses'!$B$11)/('1. Hypotheses'!$B$5-'1. Hypotheses'!$B$11)-1</f>
        <v/>
      </c>
      <c r="E13" s="16">
        <f>IF(ABS(D13-C13)&lt;=1e-09,"PASS","FAIL")</f>
        <v/>
      </c>
    </row>
    <row r="14">
      <c r="A14" t="n">
        <v>9</v>
      </c>
      <c r="B14" t="inlineStr">
        <is>
          <t>La ligne manquante vaut exactement l'impôt différé</t>
        </is>
      </c>
      <c r="C14" s="15" t="n">
        <v>6.25</v>
      </c>
      <c r="D14" s="15">
        <f>'2. L annexe B'!$B$23</f>
        <v/>
      </c>
      <c r="E14" s="16">
        <f>IF(ABS(D14-C14)&lt;=1e-06,"PASS","FAIL")</f>
        <v/>
      </c>
    </row>
    <row r="15">
      <c r="A15" t="n">
        <v>10</v>
      </c>
      <c r="B15" t="inlineStr">
        <is>
          <t>Le pont 1 arrive sur la NAV corrigée de l'annexe B</t>
        </is>
      </c>
      <c r="C15" s="15" t="n">
        <v>0</v>
      </c>
      <c r="D15" s="15">
        <f>'3. Les deux ponts'!$B$10-'2. L annexe B'!$B$24</f>
        <v/>
      </c>
      <c r="E15" s="16">
        <f>IF(ABS(D15-C15)&lt;=1e-06,"PASS","FAIL")</f>
        <v/>
      </c>
    </row>
    <row r="16">
      <c r="A16" t="n">
        <v>11</v>
      </c>
      <c r="B16" t="inlineStr">
        <is>
          <t>Une dette à 1% quand le marché est à 4% vaut moins que son nominal</t>
        </is>
      </c>
      <c r="C16" s="15" t="n">
        <v>1</v>
      </c>
      <c r="D16" s="15">
        <f>IF('3. Les deux ponts'!$B$15&lt;'1. Hypotheses'!$B$11,1,0)</f>
        <v/>
      </c>
      <c r="E16" s="16">
        <f>IF(ABS(D16-C16)&lt;=0,"PASS","FAIL")</f>
        <v/>
      </c>
    </row>
    <row r="17">
      <c r="A17" t="n">
        <v>12</v>
      </c>
      <c r="B17" t="inlineStr">
        <is>
          <t>L'allocation conserve la NAV</t>
        </is>
      </c>
      <c r="C17" s="15" t="n">
        <v>0</v>
      </c>
      <c r="D17" s="15">
        <f>'4. Les classes de parts'!$B$6+'4. Les classes de parts'!$C$6-'3. Les deux ponts'!$B$17</f>
        <v/>
      </c>
      <c r="E17" s="16">
        <f>IF(ABS(D17-C17)&lt;=1e-06,"PASS","FAIL")</f>
        <v/>
      </c>
    </row>
    <row r="18">
      <c r="A18" t="n">
        <v>13</v>
      </c>
      <c r="B18" t="inlineStr">
        <is>
          <t>Année zéro : les deux classes ont le même prix</t>
        </is>
      </c>
      <c r="C18" s="15" t="n">
        <v>0</v>
      </c>
      <c r="D18" s="15">
        <f>'4. Les classes de parts'!$F$6</f>
        <v/>
      </c>
      <c r="E18" s="16">
        <f>IF(ABS(D18-C18)&lt;=1e-09,"PASS","FAIL")</f>
        <v/>
      </c>
    </row>
    <row r="19">
      <c r="A19" t="n">
        <v>14</v>
      </c>
      <c r="B19" t="inlineStr">
        <is>
          <t>Les classes ne s'écartent de 5% qu'au-delà de la vie du fonds</t>
        </is>
      </c>
      <c r="C19" s="15" t="n">
        <v>1</v>
      </c>
      <c r="D19" s="15">
        <f>IF('4. Les classes de parts'!$B$18&gt;7,1,0)</f>
        <v/>
      </c>
      <c r="E19" s="16">
        <f>IF(ABS(D19-C19)&lt;=0,"PASS","FAIL")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2026-08-23T18:26:45Z</dcterms:created>
  <dcterms:modified xmlns:dcterms="http://purl.org/dc/terms/" xmlns:xsi="http://www.w3.org/2001/XMLSchema-instance" xsi:type="dcterms:W3CDTF">2026-08-23T18:26:45Z</dcterms:modified>
</cp:coreProperties>
</file>